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8 (п.1-3, 5)\"/>
    </mc:Choice>
  </mc:AlternateContent>
  <xr:revisionPtr revIDLastSave="0" documentId="13_ncr:1_{F0B95011-5292-436D-83AD-090A40DCBD39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2019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uhg_flag">[1]Титульный!$F$36</definedName>
    <definedName name="dateBuhg">[1]Титульный!$F$37</definedName>
    <definedName name="List01_flag_index_1">#REF!</definedName>
    <definedName name="List01_flag_index_2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D42" i="4"/>
  <c r="D39" i="4" l="1"/>
  <c r="D38" i="4"/>
  <c r="D37" i="4"/>
  <c r="D36" i="4"/>
  <c r="D35" i="4"/>
  <c r="D34" i="4"/>
  <c r="D33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2" i="4"/>
  <c r="D9" i="4"/>
  <c r="D6" i="4"/>
  <c r="D4" i="4"/>
  <c r="D40" i="4" l="1"/>
  <c r="D13" i="4" l="1"/>
  <c r="D8" i="4"/>
  <c r="D14" i="4" l="1"/>
  <c r="F6" i="4"/>
  <c r="D5" i="4"/>
  <c r="F4" i="4"/>
  <c r="G4" i="4" s="1"/>
  <c r="D11" i="4" l="1"/>
  <c r="G6" i="4"/>
</calcChain>
</file>

<file path=xl/sharedStrings.xml><?xml version="1.0" encoding="utf-8"?>
<sst xmlns="http://schemas.openxmlformats.org/spreadsheetml/2006/main" count="44" uniqueCount="44">
  <si>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</si>
  <si>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</si>
  <si>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</si>
  <si>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</si>
  <si>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</si>
  <si>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</si>
  <si>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</si>
  <si>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</si>
  <si>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</si>
  <si>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</si>
  <si>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</si>
  <si>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</si>
  <si>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</si>
  <si>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</si>
  <si>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</si>
  <si>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</si>
  <si>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</si>
  <si>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</si>
  <si>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</si>
  <si>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</si>
  <si>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</si>
  <si>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</si>
  <si>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</si>
  <si>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</si>
  <si>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</si>
  <si>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</si>
  <si>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</si>
  <si>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</si>
  <si>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</si>
  <si>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</si>
  <si>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</si>
  <si>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</si>
  <si>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</si>
  <si>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</si>
  <si>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</si>
  <si>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</si>
  <si>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</si>
  <si>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</si>
  <si>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</si>
  <si>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</si>
  <si>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</si>
  <si>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161,656,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 </t>
  </si>
  <si>
    <t>на сайте гткиров.рф</t>
  </si>
  <si>
    <t>БМК 1/1 - 146,90;
БМК 1/2 - 135,76;  
БМК 1/3 - 146,67;
БМК 1/4 - 149,64;
БМК 1/5 - 158,52;
БМК 1/6 - 162,75;
БМК 1/7 - 136,63;
БМК 1/8 - 152,99;
БМК 1/9 - 151,25;
БМК 1/10 - 150,51;
БМК 1/11 - 150,66;
БМК 2/1 - 153,92;
БМК 3/1 - 155,29;
БМК 4/1 - 147,52;
БМК 5/1 - 155,33;
БМК 5/2 - 146,15;
БМК 5/3 - 155,52;
БМК 5/4 - 155,75;
БМК 5/5 - 158,55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</si>
</sst>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7" fillId="0" borderId="3" applyBorder="0">
      <alignment horizontal="center" vertical="center" wrapText="1"/>
    </xf>
    <xf numFmtId="49" fontId="6" fillId="0" borderId="0" applyBorder="0">
      <alignment vertical="top"/>
    </xf>
    <xf numFmtId="49" fontId="8" fillId="3" borderId="0" applyBorder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5" xr:uid="{335FAD27-BA3B-4F6D-A893-B27C207F1FEC}"/>
    <cellStyle name="ЗаголовокСтолбца" xfId="2" xr:uid="{839DF486-2754-4A69-A3C5-52542B11C2A2}"/>
    <cellStyle name="Обычный" xfId="0" builtinId="0"/>
    <cellStyle name="Обычный 2" xfId="6" xr:uid="{0F620EDD-9AEF-453B-9673-7D8C9F4ED694}"/>
    <cellStyle name="Обычный 3" xfId="3" xr:uid="{2C98ECE3-4E54-4F82-A03E-922F466B360B}"/>
    <cellStyle name="Обычный 4" xfId="4" xr:uid="{A8D40F1C-5EC0-41F4-BCCF-FD5C7F270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FAS.JKH.OPEN.INFO.BALANCE_&#1044;&#1086;%2030.04/FAS.JKH.OPEN.INFO.BALANCE.WARM(v1.0.3)%20&#8212;%20&#1082;&#1086;&#1087;&#1080;&#110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FAS.JKH.OPEN.INFO.BALANCE_&#1044;&#1086;%2030.04/&#1057;&#1042;&#1054;&#1044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7/WARM_BALANCE-&#1076;&#1086;%2030.04.17!!!/&#1057;&#1042;&#1054;&#1044;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8/FAS.JKH.OPEN.INFO.BALANCE_&#1044;&#1086;%2030.04/&#1057;&#1074;&#1086;&#1076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&#1057;&#1042;&#1054;&#1044;%20&#1096;&#1072;&#1073;&#1083;&#1086;&#1085;&#1086;&#1074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F36" t="str">
            <v>да</v>
          </cell>
        </row>
        <row r="37">
          <cell r="F37" t="str">
            <v>31.03.2020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9"/>
      <sheetName val="к-2 за 2019г"/>
      <sheetName val="гвс"/>
    </sheetNames>
    <sheetDataSet>
      <sheetData sheetId="0">
        <row r="29">
          <cell r="P29">
            <v>585018.7789250334</v>
          </cell>
        </row>
        <row r="30">
          <cell r="P30">
            <v>578307.0803617076</v>
          </cell>
        </row>
        <row r="33">
          <cell r="P33">
            <v>235305.84415299998</v>
          </cell>
        </row>
        <row r="39">
          <cell r="P39">
            <v>128.68933000000013</v>
          </cell>
        </row>
        <row r="46">
          <cell r="P46">
            <v>49813.262110000011</v>
          </cell>
        </row>
        <row r="47">
          <cell r="P47">
            <v>51189.507797776176</v>
          </cell>
        </row>
        <row r="48">
          <cell r="P48">
            <v>9292.6980000000021</v>
          </cell>
        </row>
        <row r="49">
          <cell r="P49">
            <v>1872.137708271194</v>
          </cell>
        </row>
        <row r="50">
          <cell r="P50">
            <v>1475.44217</v>
          </cell>
        </row>
        <row r="51">
          <cell r="P51">
            <v>32531.226420000003</v>
          </cell>
        </row>
        <row r="52">
          <cell r="P52">
            <v>9865.8077499999981</v>
          </cell>
        </row>
        <row r="53">
          <cell r="P53">
            <v>27432.637119999996</v>
          </cell>
        </row>
        <row r="54">
          <cell r="P54">
            <v>7576.8768800000016</v>
          </cell>
        </row>
        <row r="55">
          <cell r="P55">
            <v>32719.95742000001</v>
          </cell>
        </row>
        <row r="56">
          <cell r="P56">
            <v>117544.53490000003</v>
          </cell>
        </row>
        <row r="57">
          <cell r="P57">
            <v>2360.9995300000005</v>
          </cell>
        </row>
        <row r="60">
          <cell r="P60">
            <v>11128.906280000001</v>
          </cell>
        </row>
        <row r="63">
          <cell r="P63">
            <v>12810.10772</v>
          </cell>
        </row>
        <row r="67">
          <cell r="P67">
            <v>35740.650870436337</v>
          </cell>
        </row>
        <row r="79">
          <cell r="P79">
            <v>6711.6985633258373</v>
          </cell>
        </row>
        <row r="80">
          <cell r="P80">
            <v>10003.828593325838</v>
          </cell>
        </row>
        <row r="82">
          <cell r="P82">
            <v>0</v>
          </cell>
        </row>
        <row r="91">
          <cell r="P91">
            <v>119.86433194563362</v>
          </cell>
        </row>
        <row r="92">
          <cell r="P92">
            <v>345.93655170584009</v>
          </cell>
        </row>
        <row r="93">
          <cell r="P93">
            <v>0</v>
          </cell>
        </row>
        <row r="94">
          <cell r="P94">
            <v>310.14908500000001</v>
          </cell>
        </row>
        <row r="98">
          <cell r="P98">
            <v>0</v>
          </cell>
        </row>
        <row r="99">
          <cell r="P99">
            <v>29.273049177890176</v>
          </cell>
        </row>
        <row r="101">
          <cell r="P101">
            <v>91.146667000000022</v>
          </cell>
        </row>
        <row r="102">
          <cell r="P102">
            <v>44.628332999999976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5">
          <cell r="N5">
            <v>625399.31782256183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M8">
            <v>241072.93357099994</v>
          </cell>
        </row>
        <row r="12">
          <cell r="M12">
            <v>32.657009047619049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иров"/>
      <sheetName val="Вахруши"/>
      <sheetName val="Мурыгино"/>
      <sheetName val="Радужный"/>
      <sheetName val="Кумены"/>
      <sheetName val="Вичевщина"/>
      <sheetName val="Вожгалы"/>
      <sheetName val="Быково"/>
      <sheetName val="Рябиново"/>
    </sheetNames>
    <sheetDataSet>
      <sheetData sheetId="0">
        <row r="104">
          <cell r="G104">
            <v>0.23481467222657945</v>
          </cell>
        </row>
        <row r="105">
          <cell r="G105">
            <v>26.862434611714153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DC1E-4A17-45D3-A2DC-D11E71EFB453}">
  <sheetPr>
    <pageSetUpPr fitToPage="1"/>
  </sheetPr>
  <dimension ref="A3:I43"/>
  <sheetViews>
    <sheetView tabSelected="1" zoomScale="85" zoomScaleNormal="85" workbookViewId="0">
      <selection activeCell="D42" sqref="D42"/>
    </sheetView>
  </sheetViews>
  <sheetFormatPr defaultRowHeight="15" x14ac:dyDescent="0.25"/>
  <cols>
    <col min="3" max="3" width="62" customWidth="1"/>
    <col min="4" max="4" width="20.140625" style="10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24" t="s">
        <v>28</v>
      </c>
      <c r="D3" s="24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4">
        <f>'[2]свод 2019'!$P$29</f>
        <v>585018.7789250334</v>
      </c>
      <c r="F4" s="13">
        <f>'[3]свод по форме 8'!$N$3+'[3]свод по форме 8'!$D$61+'[3]свод по форме 8'!$F$61</f>
        <v>607576.71060259605</v>
      </c>
      <c r="G4" s="13">
        <f>F4-D4</f>
        <v>22557.93167756265</v>
      </c>
    </row>
    <row r="5" spans="1:9" ht="24" customHeight="1" x14ac:dyDescent="0.25">
      <c r="C5" s="5" t="s">
        <v>38</v>
      </c>
      <c r="D5" s="14">
        <f>D4</f>
        <v>585018.7789250334</v>
      </c>
    </row>
    <row r="6" spans="1:9" ht="48.75" customHeight="1" x14ac:dyDescent="0.25">
      <c r="C6" s="2" t="s">
        <v>0</v>
      </c>
      <c r="D6" s="14">
        <f>'[2]свод 2019'!$P$30</f>
        <v>578307.0803617076</v>
      </c>
      <c r="F6" s="13">
        <f>'[3]свод по форме 8'!$N$5+'[3]свод по форме 8'!$D$61+'[3]свод по форме 8'!$F$61</f>
        <v>630541.83151851851</v>
      </c>
      <c r="G6" s="13">
        <f>F6-D6</f>
        <v>52234.751156810904</v>
      </c>
    </row>
    <row r="7" spans="1:9" ht="42" customHeight="1" x14ac:dyDescent="0.25">
      <c r="C7" s="2" t="s">
        <v>1</v>
      </c>
      <c r="D7" s="9">
        <v>0</v>
      </c>
      <c r="F7" s="13"/>
    </row>
    <row r="8" spans="1:9" ht="59.25" customHeight="1" x14ac:dyDescent="0.25">
      <c r="C8" s="3" t="s">
        <v>2</v>
      </c>
      <c r="D8" s="14">
        <f>D9+D12</f>
        <v>235434.53348299998</v>
      </c>
      <c r="F8" s="13"/>
      <c r="G8" s="13"/>
    </row>
    <row r="9" spans="1:9" ht="33" customHeight="1" x14ac:dyDescent="0.25">
      <c r="C9" s="6" t="s">
        <v>30</v>
      </c>
      <c r="D9" s="14">
        <f>'[2]свод 2019'!$P$33</f>
        <v>235305.84415299998</v>
      </c>
      <c r="F9" s="13"/>
      <c r="G9" s="13"/>
    </row>
    <row r="10" spans="1:9" ht="33" hidden="1" customHeight="1" x14ac:dyDescent="0.25">
      <c r="C10" s="4" t="s">
        <v>32</v>
      </c>
      <c r="D10" s="14">
        <v>46635.400000000009</v>
      </c>
      <c r="F10" s="13"/>
    </row>
    <row r="11" spans="1:9" ht="33" hidden="1" customHeight="1" x14ac:dyDescent="0.25">
      <c r="C11" s="4" t="s">
        <v>34</v>
      </c>
      <c r="D11" s="14">
        <f>D9/D10</f>
        <v>5.0456486736041706</v>
      </c>
      <c r="F11" s="13"/>
    </row>
    <row r="12" spans="1:9" ht="33" customHeight="1" x14ac:dyDescent="0.25">
      <c r="C12" s="6" t="s">
        <v>31</v>
      </c>
      <c r="D12" s="14">
        <f>'[2]свод 2019'!$P$39</f>
        <v>128.68933000000013</v>
      </c>
      <c r="F12" s="13"/>
    </row>
    <row r="13" spans="1:9" ht="33" hidden="1" customHeight="1" x14ac:dyDescent="0.25">
      <c r="C13" s="4" t="s">
        <v>33</v>
      </c>
      <c r="D13" s="14">
        <f>[4]Лист1!$M$12</f>
        <v>32.657009047619049</v>
      </c>
      <c r="F13" s="13"/>
    </row>
    <row r="14" spans="1:9" ht="33" hidden="1" customHeight="1" x14ac:dyDescent="0.25">
      <c r="C14" s="4" t="s">
        <v>35</v>
      </c>
      <c r="D14" s="14">
        <f>D12/D13</f>
        <v>3.9406343003534361</v>
      </c>
      <c r="F14" s="13"/>
    </row>
    <row r="15" spans="1:9" ht="59.25" customHeight="1" x14ac:dyDescent="0.25">
      <c r="C15" s="3" t="s">
        <v>3</v>
      </c>
      <c r="D15" s="14">
        <f>'[2]свод 2019'!$P$46</f>
        <v>49813.262110000011</v>
      </c>
      <c r="F15" s="13"/>
    </row>
    <row r="16" spans="1:9" ht="29.25" hidden="1" customHeight="1" x14ac:dyDescent="0.25">
      <c r="C16" s="4" t="s">
        <v>36</v>
      </c>
      <c r="D16" s="14">
        <f>'[2]свод 2019'!$P$48</f>
        <v>9292.6980000000021</v>
      </c>
      <c r="F16" s="13"/>
    </row>
    <row r="17" spans="3:6" ht="29.25" hidden="1" customHeight="1" x14ac:dyDescent="0.25">
      <c r="C17" s="4" t="s">
        <v>37</v>
      </c>
      <c r="D17" s="14">
        <f>'[2]свод 2019'!$P$47</f>
        <v>51189.507797776176</v>
      </c>
      <c r="F17" s="13"/>
    </row>
    <row r="18" spans="3:6" ht="44.25" customHeight="1" x14ac:dyDescent="0.25">
      <c r="C18" s="3" t="s">
        <v>4</v>
      </c>
      <c r="D18" s="14">
        <f>'[2]свод 2019'!$P$49</f>
        <v>1872.137708271194</v>
      </c>
      <c r="F18" s="13"/>
    </row>
    <row r="19" spans="3:6" ht="44.25" customHeight="1" x14ac:dyDescent="0.25">
      <c r="C19" s="3" t="s">
        <v>5</v>
      </c>
      <c r="D19" s="14">
        <f>'[2]свод 2019'!$P$50</f>
        <v>1475.44217</v>
      </c>
      <c r="F19" s="13"/>
    </row>
    <row r="20" spans="3:6" ht="44.25" customHeight="1" x14ac:dyDescent="0.25">
      <c r="C20" s="3" t="s">
        <v>6</v>
      </c>
      <c r="D20" s="14">
        <f>'[2]свод 2019'!$P$51+'[2]свод 2019'!$P$52</f>
        <v>42397.034169999999</v>
      </c>
      <c r="F20" s="13"/>
    </row>
    <row r="21" spans="3:6" ht="44.25" customHeight="1" x14ac:dyDescent="0.25">
      <c r="C21" s="3" t="s">
        <v>7</v>
      </c>
      <c r="D21" s="14">
        <f>'[2]свод 2019'!$P$53+'[2]свод 2019'!$P$54</f>
        <v>35009.513999999996</v>
      </c>
      <c r="F21" s="13"/>
    </row>
    <row r="22" spans="3:6" ht="44.25" customHeight="1" x14ac:dyDescent="0.25">
      <c r="C22" s="3" t="s">
        <v>8</v>
      </c>
      <c r="D22" s="14">
        <f>'[2]свод 2019'!$P$55</f>
        <v>32719.95742000001</v>
      </c>
      <c r="F22" s="13"/>
    </row>
    <row r="23" spans="3:6" ht="44.25" customHeight="1" x14ac:dyDescent="0.25">
      <c r="C23" s="3" t="s">
        <v>9</v>
      </c>
      <c r="D23" s="14">
        <f>'[2]свод 2019'!$P$56</f>
        <v>117544.53490000003</v>
      </c>
      <c r="F23" s="13"/>
    </row>
    <row r="24" spans="3:6" ht="44.25" customHeight="1" x14ac:dyDescent="0.25">
      <c r="C24" s="3" t="s">
        <v>10</v>
      </c>
      <c r="D24" s="15">
        <f>'[2]свод 2019'!$P$57</f>
        <v>2360.9995300000005</v>
      </c>
      <c r="F24" s="13"/>
    </row>
    <row r="25" spans="3:6" ht="44.25" customHeight="1" x14ac:dyDescent="0.25">
      <c r="C25" s="3" t="s">
        <v>11</v>
      </c>
      <c r="D25" s="15">
        <f>'[2]свод 2019'!$P$60</f>
        <v>11128.906280000001</v>
      </c>
      <c r="F25" s="13"/>
    </row>
    <row r="26" spans="3:6" ht="75.75" customHeight="1" x14ac:dyDescent="0.25">
      <c r="C26" s="7" t="s">
        <v>39</v>
      </c>
      <c r="D26" s="15">
        <f>'[2]свод 2019'!$P$63</f>
        <v>12810.10772</v>
      </c>
      <c r="F26" s="13"/>
    </row>
    <row r="27" spans="3:6" ht="45" x14ac:dyDescent="0.25">
      <c r="C27" s="7" t="s">
        <v>12</v>
      </c>
      <c r="D27" s="15">
        <f>'[2]свод 2019'!$P$67</f>
        <v>35740.650870436337</v>
      </c>
      <c r="F27" s="13"/>
    </row>
    <row r="28" spans="3:6" ht="75" x14ac:dyDescent="0.25">
      <c r="C28" s="8" t="s">
        <v>40</v>
      </c>
      <c r="D28" s="15">
        <f>'[2]свод 2019'!$P$80</f>
        <v>10003.828593325838</v>
      </c>
      <c r="F28" s="13"/>
    </row>
    <row r="29" spans="3:6" ht="45" x14ac:dyDescent="0.25">
      <c r="C29" s="2" t="s">
        <v>13</v>
      </c>
      <c r="D29" s="15">
        <f>'[2]свод 2019'!$P$82</f>
        <v>0</v>
      </c>
      <c r="F29" s="13"/>
    </row>
    <row r="30" spans="3:6" ht="30" x14ac:dyDescent="0.25">
      <c r="C30" s="3" t="s">
        <v>14</v>
      </c>
      <c r="D30" s="15">
        <f>'[2]свод 2019'!$P$79</f>
        <v>6711.6985633258373</v>
      </c>
      <c r="F30" s="13"/>
    </row>
    <row r="31" spans="3:6" ht="75" x14ac:dyDescent="0.25">
      <c r="C31" s="3" t="s">
        <v>15</v>
      </c>
      <c r="D31" s="12" t="s">
        <v>42</v>
      </c>
      <c r="F31" s="13"/>
    </row>
    <row r="32" spans="3:6" ht="315" x14ac:dyDescent="0.25">
      <c r="C32" s="3" t="s">
        <v>16</v>
      </c>
      <c r="D32" s="11" t="s">
        <v>41</v>
      </c>
      <c r="F32" s="13"/>
    </row>
    <row r="33" spans="3:5" ht="30" x14ac:dyDescent="0.25">
      <c r="C33" s="3" t="s">
        <v>17</v>
      </c>
      <c r="D33" s="20">
        <f>'[2]свод 2019'!$P$91</f>
        <v>119.86433194563362</v>
      </c>
      <c r="E33" s="16"/>
    </row>
    <row r="34" spans="3:5" ht="45" x14ac:dyDescent="0.25">
      <c r="C34" s="3" t="s">
        <v>18</v>
      </c>
      <c r="D34" s="20">
        <f>'[2]свод 2019'!$P$92</f>
        <v>345.93655170584009</v>
      </c>
      <c r="E34" s="16"/>
    </row>
    <row r="35" spans="3:5" ht="45" x14ac:dyDescent="0.25">
      <c r="C35" s="3" t="s">
        <v>19</v>
      </c>
      <c r="D35" s="11">
        <f>'[2]свод 2019'!$P$93</f>
        <v>0</v>
      </c>
      <c r="E35" s="17"/>
    </row>
    <row r="36" spans="3:5" ht="75" x14ac:dyDescent="0.25">
      <c r="C36" s="3" t="s">
        <v>20</v>
      </c>
      <c r="D36" s="21">
        <f>'[2]свод 2019'!$P$94</f>
        <v>310.14908500000001</v>
      </c>
      <c r="E36" s="16"/>
    </row>
    <row r="37" spans="3:5" ht="45" x14ac:dyDescent="0.25">
      <c r="C37" s="3" t="s">
        <v>21</v>
      </c>
      <c r="D37" s="22">
        <f>'[2]свод 2019'!$P$98</f>
        <v>0</v>
      </c>
      <c r="E37" s="16"/>
    </row>
    <row r="38" spans="3:5" ht="30" x14ac:dyDescent="0.25">
      <c r="C38" s="3" t="s">
        <v>22</v>
      </c>
      <c r="D38" s="22">
        <f>'[2]свод 2019'!$P$99</f>
        <v>29.273049177890176</v>
      </c>
      <c r="E38" s="16"/>
    </row>
    <row r="39" spans="3:5" ht="30" x14ac:dyDescent="0.25">
      <c r="C39" s="3" t="s">
        <v>23</v>
      </c>
      <c r="D39" s="18">
        <f>'[2]свод 2019'!$P$101</f>
        <v>91.146667000000022</v>
      </c>
      <c r="E39" s="13"/>
    </row>
    <row r="40" spans="3:5" ht="30" x14ac:dyDescent="0.25">
      <c r="C40" s="3" t="s">
        <v>24</v>
      </c>
      <c r="D40" s="18">
        <f>'[2]свод 2019'!$P$102</f>
        <v>44.628332999999976</v>
      </c>
      <c r="E40" s="13"/>
    </row>
    <row r="41" spans="3:5" ht="285" x14ac:dyDescent="0.25">
      <c r="C41" s="3" t="s">
        <v>25</v>
      </c>
      <c r="D41" s="23" t="s">
        <v>43</v>
      </c>
      <c r="E41" s="19"/>
    </row>
    <row r="42" spans="3:5" ht="75" x14ac:dyDescent="0.25">
      <c r="C42" s="3" t="s">
        <v>26</v>
      </c>
      <c r="D42" s="20">
        <f>[5]СВОД!$G$105</f>
        <v>26.862434611714153</v>
      </c>
      <c r="E42" s="19"/>
    </row>
    <row r="43" spans="3:5" ht="75" x14ac:dyDescent="0.25">
      <c r="C43" s="3" t="s">
        <v>27</v>
      </c>
      <c r="D43" s="20">
        <f>[5]СВОД!$G$104</f>
        <v>0.23481467222657945</v>
      </c>
      <c r="E43" s="19"/>
    </row>
  </sheetData>
  <mergeCells count="1">
    <mergeCell ref="C3:D3"/>
  </mergeCells>
  <hyperlinks>
    <hyperlink ref="C31" r:id="rId1" display="consultantplus://offline/ref=75FB42DE5B9449EA779BA0ED10797CF8FBAF0DED6DC9642D17A05F082F3C747A292858DFF2E1E4D6B663L" xr:uid="{F87292CD-75E3-4B5B-A8B9-35D56226C8B3}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2018-05-03T12:34:56Z</cp:lastPrinted>
  <dcterms:created xsi:type="dcterms:W3CDTF">2018-03-01T11:56:52Z</dcterms:created>
  <dcterms:modified xsi:type="dcterms:W3CDTF">2020-05-06T10:11:24Z</dcterms:modified>
</cp:coreProperties>
</file>